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3_EAF\M3_EAF2-AFS SP Nationales et Régionales\LOCAUX PLUS SÛRS\CG 2023\"/>
    </mc:Choice>
  </mc:AlternateContent>
  <xr:revisionPtr revIDLastSave="0" documentId="8_{690B75C2-B001-4BEC-97A2-EE9BCAEA890E}" xr6:coauthVersionLast="47" xr6:coauthVersionMax="47" xr10:uidLastSave="{00000000-0000-0000-0000-000000000000}"/>
  <bookViews>
    <workbookView xWindow="-120" yWindow="-120" windowWidth="20730" windowHeight="11160" firstSheet="1" xr2:uid="{00000000-000D-0000-FFFF-FFFF00000000}"/>
  </bookViews>
  <sheets>
    <sheet name="Feuille de saisie" sheetId="1" r:id="rId1"/>
    <sheet name="Long de protect collect (A3.1)" sheetId="2" r:id="rId2"/>
    <sheet name="Surf éclairag nat (A3.3)" sheetId="3" r:id="rId3"/>
    <sheet name="Surf absorpt acoustiq (A3.4) " sheetId="4" r:id="rId4"/>
  </sheets>
  <definedNames>
    <definedName name="hauteur">#REF!</definedName>
    <definedName name="surface">#REF!</definedName>
    <definedName name="volu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13" i="4" l="1"/>
  <c r="D9" i="1" l="1"/>
  <c r="C15" i="1"/>
  <c r="A8" i="2"/>
  <c r="A8" i="4"/>
  <c r="B11" i="4"/>
  <c r="B12" i="4"/>
  <c r="A8" i="3"/>
  <c r="B11" i="3"/>
  <c r="G13" i="1" l="1"/>
  <c r="B12" i="3"/>
  <c r="B21" i="4"/>
  <c r="B19" i="4"/>
  <c r="F15" i="1"/>
  <c r="B27" i="4" s="1"/>
  <c r="B28" i="4" s="1"/>
  <c r="B25" i="4" s="1"/>
</calcChain>
</file>

<file path=xl/sharedStrings.xml><?xml version="1.0" encoding="utf-8"?>
<sst xmlns="http://schemas.openxmlformats.org/spreadsheetml/2006/main" count="65" uniqueCount="44">
  <si>
    <t>Outil d'aide à l'évaluation des surfaces à traiter selon les cahiers des Charges (CDC)</t>
  </si>
  <si>
    <t>Feuille de saisie des données</t>
  </si>
  <si>
    <t>Version en date du 3/03/2020</t>
  </si>
  <si>
    <t xml:space="preserve">Identification du  local : </t>
  </si>
  <si>
    <t>local 1</t>
  </si>
  <si>
    <t>Longueur (L) =</t>
  </si>
  <si>
    <t>m</t>
  </si>
  <si>
    <t>Largeur (l) =</t>
  </si>
  <si>
    <t>hauteur au faitage (H) =</t>
  </si>
  <si>
    <t>hauteur basse (h)  =</t>
  </si>
  <si>
    <t>hauteur moyenne =</t>
  </si>
  <si>
    <t>Selon hypothèse retenue en terme de traitement acoustique muraux</t>
  </si>
  <si>
    <t>Ensemble des éléments techniques muraux à retirer (porte, fenêtre,..) des 2 murs contigus traités d'absorbant acoustique du plafond  jusqu'au sol</t>
  </si>
  <si>
    <t>m²</t>
  </si>
  <si>
    <t>Ensemble des éléments techniques muraux à retirer (fenêtre,..) des 4 murs traités d'absorbant acoustique du plafond  jusqu'à 2m du sol</t>
  </si>
  <si>
    <t>Ensemble des élements techniques plafond à retirer en terme de surface d'absorption acoustique (minimum 10% de la surface au sol pour l'apport d'éclairage zénithal selon le respect du CDC annexe 3.3)</t>
  </si>
  <si>
    <t>A noter une surface minimale de 10 %  de la surface au sol à reporter  dans case de gauche et en ajoutant les autres éléments :</t>
  </si>
  <si>
    <t>surface  au sol de l'atelier =</t>
  </si>
  <si>
    <t>V=</t>
  </si>
  <si>
    <t>m3</t>
  </si>
  <si>
    <t xml:space="preserve">Pour obtenir les longueurs et surfaces exigibles dans les cahiers des charges                                                                A3.1 : Protection collective de chute de hauteur + accès sécurisé ;     A3.3 : Eclairage naturel                  </t>
  </si>
  <si>
    <t>Engagement longueur minimale Protection collective contre les chutes de hauteur (CDC Annexe 3.1)</t>
  </si>
  <si>
    <t>longueur de protection périphérique bâtiment</t>
  </si>
  <si>
    <r>
      <rPr>
        <b/>
        <sz val="9"/>
        <rFont val="Arial"/>
        <family val="2"/>
      </rPr>
      <t>Nota</t>
    </r>
    <r>
      <rPr>
        <sz val="9"/>
        <rFont val="Arial"/>
        <family val="2"/>
      </rPr>
      <t xml:space="preserve"> : une tolérance entre le calcul théorique des surfaces et les surfaces annoncées sur les devis est nécessaire et pouvant être de l'ordre des 10%</t>
    </r>
  </si>
  <si>
    <t>Engagement surface minimale Eclairage naturel (CDC Annexe 3.3)</t>
  </si>
  <si>
    <t>Surface de vues sur l'extérieur (fenêtres)</t>
  </si>
  <si>
    <t>Surface d'éclairage zénithal</t>
  </si>
  <si>
    <t>Engagement surface minimale de  traitement absorption acoustique (CDC annexe 3.4)</t>
  </si>
  <si>
    <t>surface de matériaux absorbants  acoustiques en plafond</t>
  </si>
  <si>
    <t>surface matériaux absorbants acoustiques mural du plafond jusqu'au sol de 2 murs contigus</t>
  </si>
  <si>
    <t>surface matériaux absorbants acoustiques mural du plafond jusqu'à 2m du sol des 4 murs</t>
  </si>
  <si>
    <t>Les objectifs de résultat à obtenir  sont :</t>
  </si>
  <si>
    <t>Engagement de résultat et rapport de reception acoustique  à obtenir en cas de dérogation</t>
  </si>
  <si>
    <r>
      <t>DL</t>
    </r>
    <r>
      <rPr>
        <u/>
        <vertAlign val="subscript"/>
        <sz val="11"/>
        <rFont val="Calibri"/>
        <family val="2"/>
      </rPr>
      <t>2</t>
    </r>
    <r>
      <rPr>
        <u/>
        <sz val="11"/>
        <rFont val="Calibri"/>
        <family val="2"/>
      </rPr>
      <t xml:space="preserve"> minimales réglementaire (Arrêté du 30 Août 1990 - Art. R4213-5 et R4213-6) </t>
    </r>
  </si>
  <si>
    <t>DL2 locaux vide =</t>
  </si>
  <si>
    <t>dB(A)</t>
  </si>
  <si>
    <t>DL2 locaux encombré =</t>
  </si>
  <si>
    <t>OU</t>
  </si>
  <si>
    <t xml:space="preserve"> Temps de réverbération à respecter (petit locaux : longueur &lt;24m)</t>
  </si>
  <si>
    <t>Temps de réverbération Tr :</t>
  </si>
  <si>
    <t>seconde</t>
  </si>
  <si>
    <t>Tr assourdi</t>
  </si>
  <si>
    <t>Tr normal</t>
  </si>
  <si>
    <r>
      <rPr>
        <b/>
        <sz val="9"/>
        <rFont val="Arial"/>
        <family val="2"/>
      </rPr>
      <t>Nota</t>
    </r>
    <r>
      <rPr>
        <sz val="9"/>
        <rFont val="Arial"/>
        <family val="2"/>
      </rPr>
      <t xml:space="preserve"> : une tolérance entre le calcul théorique des longueurs et les longueurs annoncées sur les devis est possible.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</si>
</sst>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name val="Calibri"/>
      <family val="2"/>
    </font>
    <font>
      <u/>
      <vertAlign val="subscript"/>
      <sz val="11"/>
      <name val="Calibri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2" borderId="1" xfId="0" applyFont="1" applyFill="1" applyBorder="1" applyAlignment="1">
      <alignment horizontal="centerContinuous" vertic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Continuous" vertical="center" wrapText="1"/>
    </xf>
    <xf numFmtId="0" fontId="4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1" xfId="0" applyFont="1" applyBorder="1" applyAlignment="1">
      <alignment horizontal="centerContinuous" vertical="center" wrapText="1"/>
    </xf>
    <xf numFmtId="0" fontId="6" fillId="0" borderId="0" xfId="0" applyFont="1" applyFill="1" applyBorder="1"/>
    <xf numFmtId="0" fontId="6" fillId="0" borderId="1" xfId="0" applyFont="1" applyBorder="1"/>
    <xf numFmtId="164" fontId="6" fillId="0" borderId="0" xfId="0" applyNumberFormat="1" applyFont="1" applyBorder="1"/>
    <xf numFmtId="164" fontId="6" fillId="0" borderId="0" xfId="0" applyNumberFormat="1" applyFont="1" applyFill="1" applyBorder="1"/>
    <xf numFmtId="164" fontId="6" fillId="0" borderId="1" xfId="0" applyNumberFormat="1" applyFont="1" applyBorder="1"/>
    <xf numFmtId="0" fontId="6" fillId="0" borderId="2" xfId="0" applyFont="1" applyBorder="1"/>
    <xf numFmtId="0" fontId="6" fillId="0" borderId="0" xfId="0" applyFont="1" applyBorder="1" applyAlignment="1">
      <alignment horizontal="left"/>
    </xf>
    <xf numFmtId="164" fontId="6" fillId="0" borderId="0" xfId="0" applyNumberFormat="1" applyFont="1" applyBorder="1" applyAlignment="1">
      <alignment horizontal="right"/>
    </xf>
    <xf numFmtId="1" fontId="6" fillId="3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Continuous" vertical="center" wrapText="1"/>
    </xf>
    <xf numFmtId="1" fontId="6" fillId="3" borderId="1" xfId="0" applyNumberFormat="1" applyFont="1" applyFill="1" applyBorder="1" applyAlignment="1">
      <alignment horizontal="center"/>
    </xf>
    <xf numFmtId="0" fontId="6" fillId="4" borderId="0" xfId="0" applyFont="1" applyFill="1" applyBorder="1"/>
    <xf numFmtId="0" fontId="6" fillId="3" borderId="1" xfId="0" applyFont="1" applyFill="1" applyBorder="1" applyAlignment="1">
      <alignment horizontal="right"/>
    </xf>
    <xf numFmtId="0" fontId="0" fillId="4" borderId="0" xfId="0" applyFill="1"/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Continuous" vertical="center" wrapText="1"/>
    </xf>
    <xf numFmtId="0" fontId="6" fillId="2" borderId="0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9" fillId="0" borderId="0" xfId="0" applyNumberFormat="1" applyFont="1"/>
    <xf numFmtId="164" fontId="5" fillId="0" borderId="0" xfId="0" applyNumberFormat="1" applyFont="1"/>
    <xf numFmtId="0" fontId="5" fillId="0" borderId="0" xfId="0" applyFont="1"/>
    <xf numFmtId="0" fontId="10" fillId="0" borderId="0" xfId="0" applyFont="1"/>
    <xf numFmtId="0" fontId="12" fillId="0" borderId="0" xfId="0" applyFont="1"/>
    <xf numFmtId="0" fontId="9" fillId="0" borderId="0" xfId="0" applyFont="1"/>
    <xf numFmtId="0" fontId="9" fillId="0" borderId="0" xfId="0" applyFont="1" applyAlignment="1">
      <alignment horizontal="centerContinuous"/>
    </xf>
    <xf numFmtId="164" fontId="6" fillId="0" borderId="3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Continuous" vertical="center" wrapText="1"/>
    </xf>
    <xf numFmtId="164" fontId="8" fillId="0" borderId="0" xfId="0" applyNumberFormat="1" applyFont="1"/>
    <xf numFmtId="0" fontId="13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164" fontId="3" fillId="5" borderId="1" xfId="0" applyNumberFormat="1" applyFont="1" applyFill="1" applyBorder="1"/>
    <xf numFmtId="0" fontId="4" fillId="5" borderId="1" xfId="0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left"/>
    </xf>
    <xf numFmtId="164" fontId="4" fillId="5" borderId="1" xfId="0" applyNumberFormat="1" applyFont="1" applyFill="1" applyBorder="1" applyAlignment="1">
      <alignment horizontal="right"/>
    </xf>
    <xf numFmtId="164" fontId="4" fillId="5" borderId="1" xfId="0" applyNumberFormat="1" applyFont="1" applyFill="1" applyBorder="1"/>
    <xf numFmtId="0" fontId="6" fillId="6" borderId="1" xfId="0" applyFont="1" applyFill="1" applyBorder="1" applyProtection="1">
      <protection locked="0"/>
    </xf>
    <xf numFmtId="164" fontId="6" fillId="6" borderId="1" xfId="0" applyNumberFormat="1" applyFont="1" applyFill="1" applyBorder="1" applyProtection="1">
      <protection locked="0"/>
    </xf>
    <xf numFmtId="0" fontId="0" fillId="7" borderId="0" xfId="0" applyFill="1"/>
    <xf numFmtId="0" fontId="6" fillId="7" borderId="3" xfId="0" applyFont="1" applyFill="1" applyBorder="1" applyAlignment="1">
      <alignment horizontal="centerContinuous"/>
    </xf>
    <xf numFmtId="0" fontId="6" fillId="7" borderId="4" xfId="0" applyFont="1" applyFill="1" applyBorder="1" applyAlignment="1">
      <alignment horizontal="centerContinuous"/>
    </xf>
    <xf numFmtId="0" fontId="6" fillId="7" borderId="5" xfId="0" applyFont="1" applyFill="1" applyBorder="1" applyAlignment="1">
      <alignment horizontal="centerContinuous"/>
    </xf>
    <xf numFmtId="0" fontId="6" fillId="6" borderId="6" xfId="0" applyFont="1" applyFill="1" applyBorder="1" applyProtection="1">
      <protection locked="0"/>
    </xf>
    <xf numFmtId="0" fontId="6" fillId="0" borderId="6" xfId="0" applyFont="1" applyBorder="1"/>
    <xf numFmtId="0" fontId="8" fillId="4" borderId="0" xfId="0" applyFont="1" applyFill="1"/>
    <xf numFmtId="0" fontId="0" fillId="0" borderId="0" xfId="0" applyFill="1"/>
    <xf numFmtId="0" fontId="8" fillId="4" borderId="0" xfId="0" applyNumberFormat="1" applyFont="1" applyFill="1"/>
    <xf numFmtId="0" fontId="5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3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center" wrapText="1"/>
    </xf>
    <xf numFmtId="164" fontId="6" fillId="6" borderId="9" xfId="0" applyNumberFormat="1" applyFont="1" applyFill="1" applyBorder="1" applyAlignment="1" applyProtection="1">
      <alignment horizontal="centerContinuous"/>
      <protection locked="0"/>
    </xf>
    <xf numFmtId="164" fontId="6" fillId="6" borderId="6" xfId="0" applyNumberFormat="1" applyFont="1" applyFill="1" applyBorder="1" applyAlignment="1" applyProtection="1">
      <alignment horizontal="centerContinuous"/>
      <protection locked="0"/>
    </xf>
    <xf numFmtId="164" fontId="6" fillId="0" borderId="9" xfId="0" applyNumberFormat="1" applyFont="1" applyBorder="1" applyAlignment="1">
      <alignment horizontal="left"/>
    </xf>
    <xf numFmtId="164" fontId="6" fillId="0" borderId="6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7" fillId="5" borderId="0" xfId="0" applyFont="1" applyFill="1" applyAlignment="1">
      <alignment horizontal="centerContinuous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6" borderId="4" xfId="0" applyFont="1" applyFill="1" applyBorder="1" applyAlignment="1" applyProtection="1">
      <alignment horizontal="center"/>
      <protection locked="0"/>
    </xf>
    <xf numFmtId="0" fontId="6" fillId="6" borderId="5" xfId="0" applyFont="1" applyFill="1" applyBorder="1" applyAlignment="1" applyProtection="1">
      <alignment horizontal="center"/>
      <protection locked="0"/>
    </xf>
    <xf numFmtId="0" fontId="6" fillId="6" borderId="3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1743075</xdr:colOff>
      <xdr:row>9</xdr:row>
      <xdr:rowOff>390525</xdr:rowOff>
    </xdr:from>
    <xdr:to>
      <xdr:col>8</xdr:col>
      <xdr:colOff>733425</xdr:colOff>
      <xdr:row>12</xdr:row>
      <xdr:rowOff>0</xdr:rowOff>
    </xdr:to>
    <xdr:pic>
      <xdr:nvPicPr>
        <xdr:cNvPr id="1134" name="Image 2">
          <a:extLst>
            <a:ext uri="{FF2B5EF4-FFF2-40B4-BE49-F238E27FC236}">
              <a16:creationId xmlns:a16="http://schemas.microsoft.com/office/drawing/2014/main" id="{A7CFCA2F-5D4A-4BC9-B533-7B8BE41C9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2257425"/>
          <a:ext cx="178117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10</xdr:row>
      <xdr:rowOff>419100</xdr:rowOff>
    </xdr:from>
    <xdr:to>
      <xdr:col>5</xdr:col>
      <xdr:colOff>1362075</xdr:colOff>
      <xdr:row>11</xdr:row>
      <xdr:rowOff>133350</xdr:rowOff>
    </xdr:to>
    <xdr:pic>
      <xdr:nvPicPr>
        <xdr:cNvPr id="1135" name="Image 4">
          <a:extLst>
            <a:ext uri="{FF2B5EF4-FFF2-40B4-BE49-F238E27FC236}">
              <a16:creationId xmlns:a16="http://schemas.microsoft.com/office/drawing/2014/main" id="{3392E8C5-4591-4D33-BA98-C70392B54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228975"/>
          <a:ext cx="1114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1181100</xdr:colOff>
      <xdr:row>2</xdr:row>
      <xdr:rowOff>180975</xdr:rowOff>
    </xdr:to>
    <xdr:pic>
      <xdr:nvPicPr>
        <xdr:cNvPr id="1136" name="Image 7">
          <a:extLst>
            <a:ext uri="{FF2B5EF4-FFF2-40B4-BE49-F238E27FC236}">
              <a16:creationId xmlns:a16="http://schemas.microsoft.com/office/drawing/2014/main" id="{F4F42DEE-CCF7-4AC1-8AE1-5E6DCDA6B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171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4</xdr:row>
      <xdr:rowOff>47625</xdr:rowOff>
    </xdr:from>
    <xdr:to>
      <xdr:col>6</xdr:col>
      <xdr:colOff>114300</xdr:colOff>
      <xdr:row>9</xdr:row>
      <xdr:rowOff>838200</xdr:rowOff>
    </xdr:to>
    <xdr:pic>
      <xdr:nvPicPr>
        <xdr:cNvPr id="1137" name="Image 1">
          <a:extLst>
            <a:ext uri="{FF2B5EF4-FFF2-40B4-BE49-F238E27FC236}">
              <a16:creationId xmlns:a16="http://schemas.microsoft.com/office/drawing/2014/main" id="{B41D7070-E42D-4FD8-ACF0-72F467DE6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962025"/>
          <a:ext cx="196215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1190625</xdr:colOff>
      <xdr:row>4</xdr:row>
      <xdr:rowOff>57150</xdr:rowOff>
    </xdr:to>
    <xdr:pic>
      <xdr:nvPicPr>
        <xdr:cNvPr id="2110" name="Image 2">
          <a:extLst>
            <a:ext uri="{FF2B5EF4-FFF2-40B4-BE49-F238E27FC236}">
              <a16:creationId xmlns:a16="http://schemas.microsoft.com/office/drawing/2014/main" id="{931A66C1-C808-48A8-A5F5-2D96A832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71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1171575</xdr:colOff>
      <xdr:row>4</xdr:row>
      <xdr:rowOff>57150</xdr:rowOff>
    </xdr:to>
    <xdr:pic>
      <xdr:nvPicPr>
        <xdr:cNvPr id="3134" name="Image 2">
          <a:extLst>
            <a:ext uri="{FF2B5EF4-FFF2-40B4-BE49-F238E27FC236}">
              <a16:creationId xmlns:a16="http://schemas.microsoft.com/office/drawing/2014/main" id="{32BC6F1B-0AB2-4E04-B9B1-0E7A0FFB7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1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1171575</xdr:colOff>
      <xdr:row>4</xdr:row>
      <xdr:rowOff>57150</xdr:rowOff>
    </xdr:to>
    <xdr:pic>
      <xdr:nvPicPr>
        <xdr:cNvPr id="4172" name="Image 3">
          <a:extLst>
            <a:ext uri="{FF2B5EF4-FFF2-40B4-BE49-F238E27FC236}">
              <a16:creationId xmlns:a16="http://schemas.microsoft.com/office/drawing/2014/main" id="{B28DA285-505A-4559-AB15-C689AB3C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1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1504950</xdr:colOff>
      <xdr:row>12</xdr:row>
      <xdr:rowOff>723900</xdr:rowOff>
    </xdr:from>
    <xdr:to>
      <xdr:col>0</xdr:col>
      <xdr:colOff>2867025</xdr:colOff>
      <xdr:row>12</xdr:row>
      <xdr:rowOff>1771650</xdr:rowOff>
    </xdr:to>
    <xdr:pic>
      <xdr:nvPicPr>
        <xdr:cNvPr id="4173" name="Image 1">
          <a:extLst>
            <a:ext uri="{FF2B5EF4-FFF2-40B4-BE49-F238E27FC236}">
              <a16:creationId xmlns:a16="http://schemas.microsoft.com/office/drawing/2014/main" id="{26580460-5E79-4743-8038-0F9684765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924300"/>
          <a:ext cx="13620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7"/>
  <sheetViews>
    <sheetView tabSelected="1" workbookViewId="0">
      <selection activeCell="D7" sqref="D7"/>
    </sheetView>
  </sheetViews>
  <sheetFormatPr baseColWidth="10" defaultRowHeight="12.75" x14ac:dyDescent="0.2"/>
  <cols>
    <col min="1" max="1" width="27.140625" customWidth="1"/>
    <col min="3" max="3" width="37" customWidth="1"/>
    <col min="4" max="4" width="6.28515625" customWidth="1"/>
    <col min="5" max="5" width="5.28515625" customWidth="1"/>
    <col min="6" max="6" width="29.5703125" customWidth="1"/>
    <col min="7" max="7" width="8" customWidth="1"/>
    <col min="8" max="8" width="4.28515625" customWidth="1"/>
  </cols>
  <sheetData>
    <row r="2" spans="1:9" ht="29.25" customHeight="1" x14ac:dyDescent="0.2">
      <c r="A2" s="22"/>
      <c r="B2" s="23" t="s">
        <v>0</v>
      </c>
      <c r="C2" s="23"/>
      <c r="D2" s="23"/>
      <c r="E2" s="23"/>
      <c r="F2" s="23"/>
      <c r="G2" s="23"/>
      <c r="H2" s="24"/>
      <c r="I2" s="24"/>
    </row>
    <row r="3" spans="1:9" ht="15" x14ac:dyDescent="0.2">
      <c r="A3" s="6"/>
      <c r="B3" s="6"/>
      <c r="C3" s="19" t="s">
        <v>1</v>
      </c>
      <c r="D3" s="19"/>
      <c r="E3" s="19"/>
      <c r="F3" s="55" t="s">
        <v>2</v>
      </c>
      <c r="G3" s="19"/>
      <c r="H3" s="8"/>
      <c r="I3" s="5"/>
    </row>
    <row r="4" spans="1:9" ht="15" x14ac:dyDescent="0.2">
      <c r="A4" s="51" t="s">
        <v>3</v>
      </c>
      <c r="B4" s="52"/>
      <c r="C4" s="50"/>
      <c r="D4" s="76" t="s">
        <v>4</v>
      </c>
      <c r="E4" s="77"/>
      <c r="F4" s="77"/>
      <c r="G4" s="77"/>
      <c r="H4" s="78"/>
      <c r="I4" s="5"/>
    </row>
    <row r="5" spans="1:9" ht="15" x14ac:dyDescent="0.2">
      <c r="A5" s="7" t="s">
        <v>5</v>
      </c>
      <c r="B5" s="7"/>
      <c r="C5" s="7"/>
      <c r="D5" s="53">
        <v>50</v>
      </c>
      <c r="E5" s="54" t="s">
        <v>6</v>
      </c>
      <c r="F5" s="6"/>
      <c r="G5" s="6"/>
      <c r="H5" s="8"/>
      <c r="I5" s="5"/>
    </row>
    <row r="6" spans="1:9" ht="15" x14ac:dyDescent="0.2">
      <c r="A6" s="7" t="s">
        <v>7</v>
      </c>
      <c r="B6" s="7"/>
      <c r="C6" s="7"/>
      <c r="D6" s="47">
        <v>20</v>
      </c>
      <c r="E6" s="9" t="s">
        <v>6</v>
      </c>
      <c r="F6" s="8"/>
      <c r="G6" s="8"/>
      <c r="H6" s="8"/>
      <c r="I6" s="5"/>
    </row>
    <row r="7" spans="1:9" ht="15" x14ac:dyDescent="0.2">
      <c r="A7" s="7" t="s">
        <v>8</v>
      </c>
      <c r="B7" s="7"/>
      <c r="C7" s="7"/>
      <c r="D7" s="47">
        <v>6</v>
      </c>
      <c r="E7" s="9" t="s">
        <v>6</v>
      </c>
      <c r="F7" s="8"/>
      <c r="G7" s="8"/>
      <c r="H7" s="8"/>
      <c r="I7" s="5"/>
    </row>
    <row r="8" spans="1:9" ht="15" x14ac:dyDescent="0.2">
      <c r="A8" s="7" t="s">
        <v>9</v>
      </c>
      <c r="B8" s="7"/>
      <c r="C8" s="7"/>
      <c r="D8" s="47">
        <v>4</v>
      </c>
      <c r="E8" s="9" t="s">
        <v>6</v>
      </c>
      <c r="F8" s="6"/>
      <c r="G8" s="6"/>
      <c r="H8" s="8"/>
      <c r="I8" s="5"/>
    </row>
    <row r="9" spans="1:9" ht="15" x14ac:dyDescent="0.2">
      <c r="A9" s="7" t="s">
        <v>10</v>
      </c>
      <c r="B9" s="7"/>
      <c r="C9" s="7"/>
      <c r="D9" s="20">
        <f>D7-(0.5*(D7-D8))</f>
        <v>5</v>
      </c>
      <c r="E9" s="9" t="s">
        <v>6</v>
      </c>
      <c r="F9" s="6"/>
      <c r="G9" s="6"/>
      <c r="H9" s="6"/>
      <c r="I9" s="5"/>
    </row>
    <row r="10" spans="1:9" ht="74.25" customHeight="1" x14ac:dyDescent="0.2">
      <c r="A10" s="73" t="s">
        <v>11</v>
      </c>
      <c r="B10" s="60" t="s">
        <v>12</v>
      </c>
      <c r="C10" s="61"/>
      <c r="D10" s="48">
        <v>8</v>
      </c>
      <c r="E10" s="12" t="s">
        <v>13</v>
      </c>
      <c r="F10" s="10"/>
      <c r="G10" s="11"/>
      <c r="H10" s="10"/>
      <c r="I10" s="5"/>
    </row>
    <row r="11" spans="1:9" ht="53.25" customHeight="1" x14ac:dyDescent="0.2">
      <c r="A11" s="74"/>
      <c r="B11" s="69" t="s">
        <v>14</v>
      </c>
      <c r="C11" s="70"/>
      <c r="D11" s="63">
        <v>3</v>
      </c>
      <c r="E11" s="65" t="s">
        <v>13</v>
      </c>
      <c r="F11" s="10"/>
      <c r="G11" s="11"/>
      <c r="H11" s="10"/>
      <c r="I11" s="5"/>
    </row>
    <row r="12" spans="1:9" ht="26.25" customHeight="1" x14ac:dyDescent="0.2">
      <c r="A12" s="75"/>
      <c r="B12" s="71"/>
      <c r="C12" s="72"/>
      <c r="D12" s="64"/>
      <c r="E12" s="66"/>
      <c r="F12" s="10"/>
      <c r="G12" s="11"/>
      <c r="H12" s="10"/>
      <c r="I12" s="5"/>
    </row>
    <row r="13" spans="1:9" ht="87" customHeight="1" x14ac:dyDescent="0.2">
      <c r="A13" s="60" t="s">
        <v>15</v>
      </c>
      <c r="B13" s="62"/>
      <c r="C13" s="61"/>
      <c r="D13" s="48">
        <v>80</v>
      </c>
      <c r="E13" s="12" t="s">
        <v>13</v>
      </c>
      <c r="F13" s="37" t="s">
        <v>16</v>
      </c>
      <c r="G13" s="18">
        <f>0.1*C15</f>
        <v>100</v>
      </c>
      <c r="H13" s="12" t="s">
        <v>13</v>
      </c>
      <c r="I13" s="5"/>
    </row>
    <row r="14" spans="1:9" ht="15" x14ac:dyDescent="0.2">
      <c r="A14" s="13"/>
      <c r="B14" s="14"/>
      <c r="C14" s="14"/>
      <c r="D14" s="6"/>
      <c r="E14" s="6"/>
      <c r="F14" s="10"/>
      <c r="G14" s="11"/>
      <c r="H14" s="10"/>
      <c r="I14" s="5"/>
    </row>
    <row r="15" spans="1:9" ht="15" x14ac:dyDescent="0.2">
      <c r="A15" s="6"/>
      <c r="B15" s="15" t="s">
        <v>17</v>
      </c>
      <c r="C15" s="16">
        <f>D5*D6</f>
        <v>1000</v>
      </c>
      <c r="D15" s="10" t="s">
        <v>13</v>
      </c>
      <c r="E15" s="6" t="s">
        <v>18</v>
      </c>
      <c r="F15" s="16">
        <f>C15*D9</f>
        <v>5000</v>
      </c>
      <c r="G15" s="10" t="s">
        <v>19</v>
      </c>
      <c r="H15" s="10"/>
      <c r="I15" s="5"/>
    </row>
    <row r="17" spans="1:9" ht="58.5" customHeight="1" x14ac:dyDescent="0.25">
      <c r="A17" s="68" t="s">
        <v>20</v>
      </c>
      <c r="B17" s="68"/>
      <c r="C17" s="68"/>
      <c r="D17" s="68"/>
      <c r="E17" s="68"/>
      <c r="F17" s="68"/>
      <c r="G17" s="68"/>
      <c r="H17" s="68"/>
      <c r="I17" s="68"/>
    </row>
  </sheetData>
  <sheetProtection sheet="1" objects="1" scenarios="1" selectLockedCells="1"/>
  <mergeCells count="3">
    <mergeCell ref="B11:C12"/>
    <mergeCell ref="A10:A12"/>
    <mergeCell ref="D4:H4"/>
  </mergeCells>
  <pageMargins left="0.25" right="0.25" top="0.75" bottom="0.75" header="0.3" footer="0.3"/>
  <pageSetup paperSize="9" orientation="landscape" r:id="rId1"/>
  <headerFooter alignWithMargins="0">
    <oddHeader>&amp;A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C13"/>
  <sheetViews>
    <sheetView workbookViewId="0">
      <selection activeCell="A17" sqref="A17"/>
    </sheetView>
  </sheetViews>
  <sheetFormatPr baseColWidth="10" defaultRowHeight="12.75" x14ac:dyDescent="0.2"/>
  <cols>
    <col min="1" max="1" width="52.140625" customWidth="1"/>
    <col min="3" max="3" width="15" customWidth="1"/>
  </cols>
  <sheetData>
    <row r="6" spans="1:3" x14ac:dyDescent="0.2">
      <c r="A6" s="55" t="s">
        <v>2</v>
      </c>
    </row>
    <row r="7" spans="1:3" s="49" customFormat="1" x14ac:dyDescent="0.2"/>
    <row r="8" spans="1:3" x14ac:dyDescent="0.2">
      <c r="A8" s="55" t="str">
        <f>'Feuille de saisie'!D4</f>
        <v>local 1</v>
      </c>
    </row>
    <row r="10" spans="1:3" ht="40.5" x14ac:dyDescent="0.2">
      <c r="A10" s="1" t="s">
        <v>21</v>
      </c>
      <c r="B10" s="1"/>
      <c r="C10" s="1"/>
    </row>
    <row r="11" spans="1:3" ht="60.75" customHeight="1" x14ac:dyDescent="0.3">
      <c r="A11" s="2" t="s">
        <v>22</v>
      </c>
      <c r="B11" s="42">
        <f>2*('Feuille de saisie'!D5+'Feuille de saisie'!D6)</f>
        <v>140</v>
      </c>
      <c r="C11" s="42" t="s">
        <v>6</v>
      </c>
    </row>
    <row r="13" spans="1:3" ht="36" customHeight="1" x14ac:dyDescent="0.2">
      <c r="A13" s="17" t="s">
        <v>43</v>
      </c>
      <c r="B13" s="17"/>
      <c r="C13" s="17"/>
    </row>
  </sheetData>
  <sheetProtection algorithmName="SHA-512" hashValue="wX6EKF4h+oAZyn7IcP5ywi+UZnBACo9tnJC/Uo+GA09odSG3Kd1yOmM2rYUQiKr9NK1npIzwu2z/708BydjNnw==" saltValue="8YAVep68MUywqLtjOB9uQw==" spinCount="100000" sheet="1" objects="1" scenarios="1" selectLockedCells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Footer>&amp;L&amp;F&amp;R&amp;A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D14"/>
  <sheetViews>
    <sheetView workbookViewId="0">
      <selection activeCell="D14" sqref="D14"/>
    </sheetView>
  </sheetViews>
  <sheetFormatPr baseColWidth="10" defaultRowHeight="12.75" x14ac:dyDescent="0.2"/>
  <cols>
    <col min="1" max="1" width="28" customWidth="1"/>
    <col min="3" max="3" width="42" customWidth="1"/>
  </cols>
  <sheetData>
    <row r="6" spans="1:4" x14ac:dyDescent="0.2">
      <c r="A6" s="55" t="s">
        <v>2</v>
      </c>
    </row>
    <row r="7" spans="1:4" s="56" customFormat="1" x14ac:dyDescent="0.2"/>
    <row r="8" spans="1:4" x14ac:dyDescent="0.2">
      <c r="A8" s="57" t="str">
        <f>'Feuille de saisie'!D4</f>
        <v>local 1</v>
      </c>
    </row>
    <row r="10" spans="1:4" ht="36" x14ac:dyDescent="0.25">
      <c r="A10" s="3" t="s">
        <v>24</v>
      </c>
      <c r="B10" s="3"/>
      <c r="C10" s="3"/>
      <c r="D10" s="4"/>
    </row>
    <row r="11" spans="1:4" ht="36" x14ac:dyDescent="0.25">
      <c r="A11" s="41" t="s">
        <v>25</v>
      </c>
      <c r="B11" s="43">
        <f>0.25*3*'Feuille de saisie'!D5</f>
        <v>37.5</v>
      </c>
      <c r="C11" s="44" t="s">
        <v>13</v>
      </c>
      <c r="D11" s="4"/>
    </row>
    <row r="12" spans="1:4" ht="42.75" customHeight="1" x14ac:dyDescent="0.25">
      <c r="A12" s="41" t="s">
        <v>26</v>
      </c>
      <c r="B12" s="43">
        <f>0.1*'Feuille de saisie'!C15</f>
        <v>100</v>
      </c>
      <c r="C12" s="44" t="s">
        <v>13</v>
      </c>
      <c r="D12" s="4"/>
    </row>
    <row r="14" spans="1:4" ht="60" customHeight="1" x14ac:dyDescent="0.2">
      <c r="A14" s="17" t="s">
        <v>23</v>
      </c>
      <c r="B14" s="17"/>
      <c r="C14" s="17"/>
    </row>
  </sheetData>
  <sheetProtection algorithmName="SHA-512" hashValue="/x57uIBHncFinRluhjq3UDxwd+77FlNkBoKXlIM8UnC1NOh2PO1syILBigg3nnfemaJPbNwT5+zQnksUIrLDyQ==" saltValue="cTvTa/lRVum1TnJmc+KrLQ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C32"/>
  <sheetViews>
    <sheetView workbookViewId="0">
      <selection activeCell="B11" sqref="B11"/>
    </sheetView>
  </sheetViews>
  <sheetFormatPr baseColWidth="10" defaultRowHeight="12.75" x14ac:dyDescent="0.2"/>
  <cols>
    <col min="1" max="1" width="45" customWidth="1"/>
    <col min="2" max="2" width="28.7109375" customWidth="1"/>
  </cols>
  <sheetData>
    <row r="6" spans="1:3" x14ac:dyDescent="0.2">
      <c r="A6" s="55" t="s">
        <v>2</v>
      </c>
    </row>
    <row r="7" spans="1:3" s="56" customFormat="1" x14ac:dyDescent="0.2"/>
    <row r="8" spans="1:3" x14ac:dyDescent="0.2">
      <c r="A8" s="21" t="str">
        <f>'Feuille de saisie'!D4</f>
        <v>local 1</v>
      </c>
    </row>
    <row r="10" spans="1:3" ht="47.25" customHeight="1" x14ac:dyDescent="0.2">
      <c r="A10" s="3" t="s">
        <v>27</v>
      </c>
      <c r="B10" s="3"/>
      <c r="C10" s="3"/>
    </row>
    <row r="11" spans="1:3" ht="36" x14ac:dyDescent="0.25">
      <c r="A11" s="41" t="s">
        <v>28</v>
      </c>
      <c r="B11" s="45">
        <f>2*'Feuille de saisie'!D5*(('Feuille de saisie'!D7-'Feuille de saisie'!D8)^2+('Feuille de saisie'!D6/2)^2)^0.5-'Feuille de saisie'!D13</f>
        <v>939.80390271855686</v>
      </c>
      <c r="C11" s="46" t="s">
        <v>13</v>
      </c>
    </row>
    <row r="12" spans="1:3" ht="54" x14ac:dyDescent="0.25">
      <c r="A12" s="41" t="s">
        <v>29</v>
      </c>
      <c r="B12" s="43">
        <f>('Feuille de saisie'!D5*'Feuille de saisie'!D8)+('Feuille de saisie'!D6*'Feuille de saisie'!D8)-'Feuille de saisie'!D10</f>
        <v>272</v>
      </c>
      <c r="C12" s="46" t="s">
        <v>13</v>
      </c>
    </row>
    <row r="13" spans="1:3" ht="140.25" customHeight="1" x14ac:dyDescent="0.25">
      <c r="A13" s="67" t="s">
        <v>30</v>
      </c>
      <c r="B13" s="43">
        <f>2*('Feuille de saisie'!D5*('Feuille de saisie'!D8-2)+'Feuille de saisie'!D6*('Feuille de saisie'!D8-2))-'Feuille de saisie'!D11</f>
        <v>277</v>
      </c>
      <c r="C13" s="46" t="s">
        <v>13</v>
      </c>
    </row>
    <row r="15" spans="1:3" ht="36" customHeight="1" x14ac:dyDescent="0.2">
      <c r="A15" s="17" t="s">
        <v>23</v>
      </c>
      <c r="B15" s="17"/>
    </row>
    <row r="16" spans="1:3" ht="21" customHeight="1" x14ac:dyDescent="0.2">
      <c r="A16" s="58" t="s">
        <v>31</v>
      </c>
      <c r="B16" s="38"/>
      <c r="C16" s="38"/>
    </row>
    <row r="17" spans="1:3" ht="21" customHeight="1" x14ac:dyDescent="0.2">
      <c r="A17" s="59" t="s">
        <v>32</v>
      </c>
      <c r="B17" s="38"/>
      <c r="C17" s="38"/>
    </row>
    <row r="18" spans="1:3" ht="18" x14ac:dyDescent="0.35">
      <c r="A18" s="33" t="s">
        <v>33</v>
      </c>
    </row>
    <row r="19" spans="1:3" ht="15.75" x14ac:dyDescent="0.25">
      <c r="A19" s="28" t="s">
        <v>34</v>
      </c>
      <c r="B19" s="30">
        <f>IF('Feuille de saisie'!C15&lt;=210,2,IF('Feuille de saisie'!C15&lt;=4600,1.5*LOG10('Feuille de saisie'!C15)-1.5,4))</f>
        <v>3</v>
      </c>
      <c r="C19" s="31" t="s">
        <v>35</v>
      </c>
    </row>
    <row r="20" spans="1:3" ht="15.75" x14ac:dyDescent="0.25">
      <c r="A20" s="25"/>
      <c r="B20" s="30"/>
      <c r="C20" s="31"/>
    </row>
    <row r="21" spans="1:3" ht="15.75" x14ac:dyDescent="0.25">
      <c r="A21" s="29" t="s">
        <v>36</v>
      </c>
      <c r="B21" s="30">
        <f>IF('Feuille de saisie'!C15&lt;=210,3,IF('Feuille de saisie'!C15&lt;=1000,1.5*LOG10('Feuille de saisie'!C15)-0.5,4))</f>
        <v>4</v>
      </c>
      <c r="C21" s="32" t="s">
        <v>35</v>
      </c>
    </row>
    <row r="22" spans="1:3" x14ac:dyDescent="0.2">
      <c r="A22" s="36" t="s">
        <v>37</v>
      </c>
      <c r="B22" s="36"/>
      <c r="C22" s="36"/>
    </row>
    <row r="23" spans="1:3" x14ac:dyDescent="0.2">
      <c r="A23" s="34" t="s">
        <v>38</v>
      </c>
    </row>
    <row r="24" spans="1:3" x14ac:dyDescent="0.2">
      <c r="A24" s="34"/>
    </row>
    <row r="25" spans="1:3" ht="13.5" customHeight="1" x14ac:dyDescent="0.2">
      <c r="A25" s="40" t="s">
        <v>39</v>
      </c>
      <c r="B25" s="30">
        <f>B27+2/3*(B28-B27)</f>
        <v>1.0074903109366207</v>
      </c>
      <c r="C25" s="35" t="s">
        <v>40</v>
      </c>
    </row>
    <row r="26" spans="1:3" ht="0.75" hidden="1" customHeight="1" x14ac:dyDescent="0.2">
      <c r="A26" s="40"/>
      <c r="B26" s="30"/>
      <c r="C26" s="35"/>
    </row>
    <row r="27" spans="1:3" ht="20.25" hidden="1" customHeight="1" x14ac:dyDescent="0.2">
      <c r="A27" s="26" t="s">
        <v>41</v>
      </c>
      <c r="B27" s="39">
        <f>(10^(((LOG(1.5)/LOG(20))*LOG('Feuille de saisie'!F15/50))+LOG(0.2)))*10^0.25</f>
        <v>0.66332314629447175</v>
      </c>
      <c r="C27" s="27" t="s">
        <v>40</v>
      </c>
    </row>
    <row r="28" spans="1:3" ht="24" hidden="1" customHeight="1" x14ac:dyDescent="0.2">
      <c r="A28" s="26" t="s">
        <v>42</v>
      </c>
      <c r="B28" s="39">
        <f>B27*10^0.25</f>
        <v>1.1795738932576953</v>
      </c>
      <c r="C28" s="27" t="s">
        <v>40</v>
      </c>
    </row>
    <row r="29" spans="1:3" x14ac:dyDescent="0.2">
      <c r="A29" s="27"/>
      <c r="B29" s="27"/>
      <c r="C29" s="27"/>
    </row>
    <row r="30" spans="1:3" x14ac:dyDescent="0.2">
      <c r="A30" s="27"/>
      <c r="B30" s="27"/>
      <c r="C30" s="27"/>
    </row>
    <row r="32" spans="1:3" x14ac:dyDescent="0.2">
      <c r="A32" s="27"/>
    </row>
  </sheetData>
  <sheetProtection algorithmName="SHA-512" hashValue="o8ZBLg1cFMI6W9h2yqcyjvN2tMl3Fdma8wswjGsBBvTcK9BEOOnsF/StarcZ73GJALdz4lV2xXM9zKtBb2JD5g==" saltValue="3eo8hLPfnShau4o1RENci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Footer>&amp;L&amp;F&amp;R&amp;A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Feuille de saisie</vt:lpstr>
      <vt:lpstr>Long de protect collect (A3.1)</vt:lpstr>
      <vt:lpstr>Surf éclairag nat (A3.3)</vt:lpstr>
      <vt:lpstr>Surf absorpt acoustiq (A3.4) </vt:lpstr>
    </vt:vector>
  </TitlesOfParts>
  <Company>CRAMB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Feuille de calcul des engagements à subventionPrévention TPE Locaux + sûrs</dc:title>
  <dc:creator>CRAMB</dc:creator>
  <cp:lastModifiedBy>sc50572</cp:lastModifiedBy>
  <cp:lastPrinted>2020-03-03T16:35:16Z</cp:lastPrinted>
  <dcterms:created xsi:type="dcterms:W3CDTF">2000-04-11T09:34:42Z</dcterms:created>
  <dcterms:modified xsi:type="dcterms:W3CDTF">2023-03-17T09:34:38Z</dcterms:modified>
</cp:coreProperties>
</file>